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14115" windowHeight="8985"/>
  </bookViews>
  <sheets>
    <sheet name="Summary" sheetId="1" r:id="rId1"/>
    <sheet name="Workings" sheetId="2" r:id="rId2"/>
    <sheet name="Sheet3" sheetId="3" r:id="rId3"/>
  </sheets>
  <definedNames>
    <definedName name="_xlnm.Print_Area" localSheetId="0">Summary!$A$1:$J$66</definedName>
  </definedNames>
  <calcPr calcId="145621"/>
</workbook>
</file>

<file path=xl/calcChain.xml><?xml version="1.0" encoding="utf-8"?>
<calcChain xmlns="http://schemas.openxmlformats.org/spreadsheetml/2006/main">
  <c r="D51" i="1" l="1"/>
  <c r="D35" i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4" i="2"/>
  <c r="F7" i="2"/>
  <c r="D45" i="1"/>
  <c r="D36" i="1"/>
  <c r="F28" i="1"/>
  <c r="D28" i="1"/>
  <c r="F25" i="1" l="1"/>
  <c r="G52" i="2" l="1"/>
  <c r="D55" i="1" s="1"/>
  <c r="D38" i="1"/>
  <c r="F61" i="1"/>
  <c r="D61" i="1"/>
  <c r="F55" i="1"/>
  <c r="F38" i="1"/>
  <c r="H43" i="2"/>
  <c r="H41" i="2"/>
  <c r="E32" i="2"/>
  <c r="D20" i="1" s="1"/>
  <c r="E28" i="2"/>
  <c r="D12" i="1" s="1"/>
  <c r="D10" i="1"/>
  <c r="A2" i="2"/>
  <c r="H45" i="2" l="1"/>
  <c r="D22" i="1" s="1"/>
  <c r="D25" i="1"/>
  <c r="F63" i="1"/>
  <c r="F66" i="1" s="1"/>
  <c r="D63" i="1"/>
  <c r="D66" i="1" l="1"/>
</calcChain>
</file>

<file path=xl/sharedStrings.xml><?xml version="1.0" encoding="utf-8"?>
<sst xmlns="http://schemas.openxmlformats.org/spreadsheetml/2006/main" count="107" uniqueCount="87">
  <si>
    <t>£</t>
  </si>
  <si>
    <t>INCOME</t>
  </si>
  <si>
    <t>Subscriptions</t>
  </si>
  <si>
    <t>Plan Sales</t>
  </si>
  <si>
    <t>Certificate Sales</t>
  </si>
  <si>
    <t>Meaurement Form Sales</t>
  </si>
  <si>
    <t>Miscellaneous Sales</t>
  </si>
  <si>
    <t>Plaque Sales</t>
  </si>
  <si>
    <t>Championship Fees</t>
  </si>
  <si>
    <t>Actual</t>
  </si>
  <si>
    <t>Budget</t>
  </si>
  <si>
    <t>EXPENDITURE</t>
  </si>
  <si>
    <t>COST OF INCOME</t>
  </si>
  <si>
    <t>Subscription discs</t>
  </si>
  <si>
    <t>Plans, certificates</t>
  </si>
  <si>
    <t>ISAF plaques</t>
  </si>
  <si>
    <t>Plaque commission payable to sponsors</t>
  </si>
  <si>
    <t>PROMOTION EXPENSES</t>
  </si>
  <si>
    <t>ADMINISTRATION EXPENSES</t>
  </si>
  <si>
    <t>Secretary's honorarium</t>
  </si>
  <si>
    <t>Secretary's expenses</t>
  </si>
  <si>
    <t>Subscriptions - ISAF</t>
  </si>
  <si>
    <t>Postage</t>
  </si>
  <si>
    <t>Stationery, Printing &amp; IT</t>
  </si>
  <si>
    <t>Telephone &amp; fax</t>
  </si>
  <si>
    <t>Bank Charges</t>
  </si>
  <si>
    <t>Bad debts</t>
  </si>
  <si>
    <t>Insurance</t>
  </si>
  <si>
    <t>Depreciation</t>
  </si>
  <si>
    <t>ICF Disbursements</t>
  </si>
  <si>
    <t>CHAMPIONSHIP EXPENSES</t>
  </si>
  <si>
    <t>Trophies</t>
  </si>
  <si>
    <t>Sundries</t>
  </si>
  <si>
    <t>TOTAL EXPENDITURE</t>
  </si>
  <si>
    <t xml:space="preserve">Fireball France </t>
  </si>
  <si>
    <t>UKFA</t>
  </si>
  <si>
    <t>Irish Fireball</t>
  </si>
  <si>
    <t>Fireball Kenya</t>
  </si>
  <si>
    <t>Fireball Slovenia</t>
  </si>
  <si>
    <t>Fireball Canada</t>
  </si>
  <si>
    <t>Firebal Italy</t>
  </si>
  <si>
    <t>Fireball South Africa</t>
  </si>
  <si>
    <t>Swiss Fireball</t>
  </si>
  <si>
    <t>Fireball Australia</t>
  </si>
  <si>
    <t>Czech Fireball</t>
  </si>
  <si>
    <t>Fireball Germany</t>
  </si>
  <si>
    <t>Fireball Japan</t>
  </si>
  <si>
    <t>Fireball Benelux</t>
  </si>
  <si>
    <t>Shetland Fireball</t>
  </si>
  <si>
    <t>Fireball USA</t>
  </si>
  <si>
    <t>Amount per disc</t>
  </si>
  <si>
    <t>= Est no of discs</t>
  </si>
  <si>
    <t>Total</t>
  </si>
  <si>
    <t>TOTAL</t>
  </si>
  <si>
    <t>No. of sets</t>
  </si>
  <si>
    <t>£/set</t>
  </si>
  <si>
    <t>No. of prof.boats</t>
  </si>
  <si>
    <t>£/boat</t>
  </si>
  <si>
    <t>No. of boats</t>
  </si>
  <si>
    <t>Price per boat</t>
  </si>
  <si>
    <t>Currency</t>
  </si>
  <si>
    <t>FX rate</t>
  </si>
  <si>
    <t>Euro</t>
  </si>
  <si>
    <t>Total in £</t>
  </si>
  <si>
    <t>EXPENSES</t>
  </si>
  <si>
    <t>Secretary's Expenses</t>
  </si>
  <si>
    <t>Travel to ISAF conference in Dublin</t>
  </si>
  <si>
    <t>Other</t>
  </si>
  <si>
    <t>Estimate</t>
  </si>
  <si>
    <t>Current + minor inflationary rise</t>
  </si>
  <si>
    <t>Estimate based on past history</t>
  </si>
  <si>
    <t>No change</t>
  </si>
  <si>
    <t>Retained same value</t>
  </si>
  <si>
    <t xml:space="preserve">Estimate </t>
  </si>
  <si>
    <t>Based on current request/estimates</t>
  </si>
  <si>
    <t>FIREBALL INTERNATIONAL BUDGET 2014</t>
  </si>
  <si>
    <t>Estimated 16 boats</t>
  </si>
  <si>
    <t>Shetlands Europeans</t>
  </si>
  <si>
    <t>Thailand Worlds</t>
  </si>
  <si>
    <t>Estimated</t>
  </si>
  <si>
    <t>Based on 10/24ths of £160 per plaque &amp; 16 boats</t>
  </si>
  <si>
    <t>No of Boat subs req'd</t>
  </si>
  <si>
    <t>No of helm/crew subs req'd</t>
  </si>
  <si>
    <t>Based on £23.61 + vat/boat</t>
  </si>
  <si>
    <t>Estimated shortfall on Thailand Worlds</t>
  </si>
  <si>
    <t>Based on latest bill plus D&amp;O liability ins</t>
  </si>
  <si>
    <t>(LOSS)/PROFIT FOR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</si>
</sst>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;\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quotePrefix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/>
    <xf numFmtId="164" fontId="0" fillId="0" borderId="2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1" fillId="0" borderId="0" xfId="0" applyFont="1"/>
    <xf numFmtId="0" fontId="0" fillId="0" borderId="0" xfId="0" applyNumberFormat="1" applyFill="1" applyAlignment="1">
      <alignment horizontal="center"/>
    </xf>
    <xf numFmtId="0" fontId="0" fillId="0" borderId="0" xfId="0" applyAlignment="1">
      <alignment wrapText="1"/>
    </xf>
    <xf numFmtId="164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9"/>
  <sheetViews>
    <sheetView tabSelected="1" topLeftCell="A41" zoomScale="85" zoomScaleNormal="85" workbookViewId="0">
      <selection activeCell="A67" sqref="A67"/>
    </sheetView>
  </sheetViews>
  <sheetFormatPr defaultRowHeight="15" x14ac:dyDescent="0.25"/>
  <cols>
    <col min="1" max="1" width="25" customWidth="1"/>
    <col min="8" max="8" width="40.42578125" customWidth="1"/>
  </cols>
  <sheetData>
    <row r="2" spans="1:8" x14ac:dyDescent="0.25">
      <c r="A2" s="14" t="s">
        <v>75</v>
      </c>
    </row>
    <row r="5" spans="1:8" x14ac:dyDescent="0.25">
      <c r="D5" s="1">
        <v>2014</v>
      </c>
      <c r="E5" s="1"/>
      <c r="F5" s="1">
        <v>2013</v>
      </c>
    </row>
    <row r="6" spans="1:8" x14ac:dyDescent="0.25">
      <c r="D6" s="1" t="s">
        <v>10</v>
      </c>
      <c r="E6" s="1"/>
      <c r="F6" s="1" t="s">
        <v>9</v>
      </c>
    </row>
    <row r="7" spans="1:8" x14ac:dyDescent="0.25">
      <c r="D7" s="1" t="s">
        <v>0</v>
      </c>
      <c r="E7" s="1"/>
      <c r="F7" s="1" t="s">
        <v>0</v>
      </c>
    </row>
    <row r="8" spans="1:8" x14ac:dyDescent="0.25">
      <c r="A8" t="s">
        <v>1</v>
      </c>
      <c r="D8" s="2"/>
      <c r="E8" s="2"/>
      <c r="F8" s="11"/>
    </row>
    <row r="9" spans="1:8" x14ac:dyDescent="0.25">
      <c r="D9" s="2"/>
      <c r="E9" s="2"/>
      <c r="F9" s="11"/>
    </row>
    <row r="10" spans="1:8" x14ac:dyDescent="0.25">
      <c r="A10" t="s">
        <v>2</v>
      </c>
      <c r="D10" s="11">
        <f>+Workings!F24</f>
        <v>5392</v>
      </c>
      <c r="E10" s="2"/>
      <c r="F10" s="11">
        <v>4244</v>
      </c>
      <c r="H10" t="s">
        <v>74</v>
      </c>
    </row>
    <row r="11" spans="1:8" x14ac:dyDescent="0.25">
      <c r="D11" s="11"/>
      <c r="E11" s="2"/>
      <c r="F11" s="11"/>
    </row>
    <row r="12" spans="1:8" x14ac:dyDescent="0.25">
      <c r="A12" t="s">
        <v>3</v>
      </c>
      <c r="D12" s="11">
        <f>+Workings!E28</f>
        <v>210</v>
      </c>
      <c r="E12" s="2"/>
      <c r="F12" s="11">
        <v>380.71</v>
      </c>
      <c r="H12" t="s">
        <v>73</v>
      </c>
    </row>
    <row r="13" spans="1:8" x14ac:dyDescent="0.25">
      <c r="D13" s="11"/>
      <c r="E13" s="2"/>
      <c r="F13" s="11"/>
    </row>
    <row r="14" spans="1:8" x14ac:dyDescent="0.25">
      <c r="A14" t="s">
        <v>4</v>
      </c>
      <c r="D14" s="11">
        <v>50</v>
      </c>
      <c r="E14" s="2"/>
      <c r="F14" s="11">
        <v>50</v>
      </c>
      <c r="H14" t="s">
        <v>68</v>
      </c>
    </row>
    <row r="15" spans="1:8" x14ac:dyDescent="0.25">
      <c r="D15" s="11"/>
      <c r="E15" s="2"/>
      <c r="F15" s="11"/>
    </row>
    <row r="16" spans="1:8" x14ac:dyDescent="0.25">
      <c r="A16" t="s">
        <v>5</v>
      </c>
      <c r="D16" s="11">
        <v>100</v>
      </c>
      <c r="E16" s="2"/>
      <c r="F16" s="11">
        <v>102</v>
      </c>
      <c r="H16" t="s">
        <v>68</v>
      </c>
    </row>
    <row r="17" spans="1:8" x14ac:dyDescent="0.25">
      <c r="D17" s="11"/>
      <c r="E17" s="2"/>
      <c r="F17" s="11"/>
    </row>
    <row r="18" spans="1:8" x14ac:dyDescent="0.25">
      <c r="A18" t="s">
        <v>6</v>
      </c>
      <c r="D18" s="11">
        <v>0</v>
      </c>
      <c r="E18" s="2"/>
      <c r="F18" s="11">
        <v>0</v>
      </c>
    </row>
    <row r="19" spans="1:8" x14ac:dyDescent="0.25">
      <c r="D19" s="11"/>
      <c r="E19" s="2"/>
      <c r="F19" s="11"/>
    </row>
    <row r="20" spans="1:8" x14ac:dyDescent="0.25">
      <c r="A20" t="s">
        <v>7</v>
      </c>
      <c r="D20" s="11">
        <f>+Workings!E32</f>
        <v>2560</v>
      </c>
      <c r="E20" s="2"/>
      <c r="F20" s="11">
        <v>2545.3800000000006</v>
      </c>
      <c r="H20" t="s">
        <v>76</v>
      </c>
    </row>
    <row r="21" spans="1:8" x14ac:dyDescent="0.25">
      <c r="D21" s="11"/>
      <c r="E21" s="2"/>
      <c r="F21" s="11"/>
    </row>
    <row r="22" spans="1:8" x14ac:dyDescent="0.25">
      <c r="A22" t="s">
        <v>8</v>
      </c>
      <c r="D22" s="11">
        <f>+Workings!H45</f>
        <v>975</v>
      </c>
      <c r="E22" s="2"/>
      <c r="F22" s="11">
        <v>3177.22</v>
      </c>
      <c r="H22" t="s">
        <v>77</v>
      </c>
    </row>
    <row r="23" spans="1:8" x14ac:dyDescent="0.25">
      <c r="D23" s="2"/>
      <c r="E23" s="2"/>
      <c r="F23" s="11"/>
    </row>
    <row r="24" spans="1:8" x14ac:dyDescent="0.25">
      <c r="D24" s="2"/>
      <c r="E24" s="2"/>
      <c r="F24" s="11"/>
    </row>
    <row r="25" spans="1:8" ht="15.75" thickBot="1" x14ac:dyDescent="0.3">
      <c r="D25" s="9">
        <f>SUM(D10:D24)</f>
        <v>9287</v>
      </c>
      <c r="E25" s="2"/>
      <c r="F25" s="12">
        <f>SUM(F10:F23)</f>
        <v>10499.31</v>
      </c>
    </row>
    <row r="26" spans="1:8" ht="15.75" thickTop="1" x14ac:dyDescent="0.25">
      <c r="D26" s="2"/>
      <c r="E26" s="2"/>
      <c r="F26" s="11"/>
    </row>
    <row r="27" spans="1:8" x14ac:dyDescent="0.25">
      <c r="D27" s="2"/>
      <c r="E27" s="2"/>
      <c r="F27" s="11"/>
    </row>
    <row r="28" spans="1:8" x14ac:dyDescent="0.25">
      <c r="A28" t="s">
        <v>11</v>
      </c>
      <c r="D28" s="10">
        <f>+D5</f>
        <v>2014</v>
      </c>
      <c r="E28" s="10"/>
      <c r="F28" s="15">
        <f>+F5</f>
        <v>2013</v>
      </c>
    </row>
    <row r="29" spans="1:8" x14ac:dyDescent="0.25">
      <c r="D29" s="2" t="s">
        <v>10</v>
      </c>
      <c r="E29" s="2"/>
      <c r="F29" s="11" t="s">
        <v>9</v>
      </c>
    </row>
    <row r="30" spans="1:8" x14ac:dyDescent="0.25">
      <c r="D30" s="2" t="s">
        <v>0</v>
      </c>
      <c r="E30" s="2"/>
      <c r="F30" s="11" t="s">
        <v>0</v>
      </c>
    </row>
    <row r="31" spans="1:8" x14ac:dyDescent="0.25">
      <c r="D31" s="2"/>
      <c r="E31" s="2"/>
      <c r="F31" s="11"/>
    </row>
    <row r="32" spans="1:8" x14ac:dyDescent="0.25">
      <c r="A32" t="s">
        <v>12</v>
      </c>
      <c r="D32" s="2"/>
      <c r="E32" s="2"/>
      <c r="F32" s="11"/>
    </row>
    <row r="33" spans="1:8" x14ac:dyDescent="0.25">
      <c r="A33" t="s">
        <v>13</v>
      </c>
      <c r="D33" s="11">
        <v>481</v>
      </c>
      <c r="E33" s="2"/>
      <c r="F33" s="11">
        <v>481.20000000000005</v>
      </c>
      <c r="H33" t="s">
        <v>72</v>
      </c>
    </row>
    <row r="34" spans="1:8" x14ac:dyDescent="0.25">
      <c r="A34" t="s">
        <v>14</v>
      </c>
      <c r="D34" s="11">
        <v>100</v>
      </c>
      <c r="E34" s="2"/>
      <c r="F34" s="11">
        <v>144</v>
      </c>
      <c r="H34" t="s">
        <v>79</v>
      </c>
    </row>
    <row r="35" spans="1:8" x14ac:dyDescent="0.25">
      <c r="A35" t="s">
        <v>15</v>
      </c>
      <c r="D35" s="11">
        <f>23.61*1.2*Workings!C32</f>
        <v>453.31199999999995</v>
      </c>
      <c r="E35" s="2"/>
      <c r="F35" s="11">
        <v>554.71</v>
      </c>
      <c r="H35" t="s">
        <v>83</v>
      </c>
    </row>
    <row r="36" spans="1:8" ht="39" customHeight="1" x14ac:dyDescent="0.25">
      <c r="A36" s="16" t="s">
        <v>16</v>
      </c>
      <c r="D36" s="11">
        <f>10/24*160*Workings!C32</f>
        <v>1066.6666666666667</v>
      </c>
      <c r="E36" s="2"/>
      <c r="F36" s="11">
        <v>1054</v>
      </c>
      <c r="H36" s="16" t="s">
        <v>80</v>
      </c>
    </row>
    <row r="37" spans="1:8" x14ac:dyDescent="0.25">
      <c r="D37" s="11"/>
      <c r="E37" s="2"/>
      <c r="F37" s="11"/>
    </row>
    <row r="38" spans="1:8" ht="15.75" thickBot="1" x14ac:dyDescent="0.3">
      <c r="D38" s="12">
        <f>SUM(D33:D37)</f>
        <v>2100.9786666666669</v>
      </c>
      <c r="E38" s="2"/>
      <c r="F38" s="12">
        <f>SUM(F33:F37)</f>
        <v>2233.91</v>
      </c>
    </row>
    <row r="39" spans="1:8" ht="15.75" thickTop="1" x14ac:dyDescent="0.25">
      <c r="D39" s="11"/>
      <c r="E39" s="2"/>
      <c r="F39" s="11"/>
    </row>
    <row r="40" spans="1:8" x14ac:dyDescent="0.25">
      <c r="A40" t="s">
        <v>17</v>
      </c>
      <c r="D40" s="11">
        <v>0</v>
      </c>
      <c r="E40" s="2"/>
      <c r="F40" s="11">
        <v>0</v>
      </c>
    </row>
    <row r="41" spans="1:8" x14ac:dyDescent="0.25">
      <c r="D41" s="11"/>
      <c r="E41" s="2"/>
      <c r="F41" s="11"/>
    </row>
    <row r="42" spans="1:8" x14ac:dyDescent="0.25">
      <c r="A42" t="s">
        <v>18</v>
      </c>
      <c r="D42" s="11"/>
      <c r="E42" s="2"/>
      <c r="F42" s="11"/>
    </row>
    <row r="43" spans="1:8" x14ac:dyDescent="0.25">
      <c r="A43" t="s">
        <v>19</v>
      </c>
      <c r="D43" s="11">
        <v>5000</v>
      </c>
      <c r="E43" s="2"/>
      <c r="F43" s="11">
        <v>5000</v>
      </c>
      <c r="H43" t="s">
        <v>71</v>
      </c>
    </row>
    <row r="44" spans="1:8" x14ac:dyDescent="0.25">
      <c r="A44" t="s">
        <v>20</v>
      </c>
      <c r="D44" s="11">
        <v>0</v>
      </c>
      <c r="E44" s="2"/>
      <c r="F44" s="11">
        <v>0</v>
      </c>
    </row>
    <row r="45" spans="1:8" x14ac:dyDescent="0.25">
      <c r="A45" t="s">
        <v>21</v>
      </c>
      <c r="D45" s="11">
        <f>218*1.03</f>
        <v>224.54</v>
      </c>
      <c r="E45" s="2"/>
      <c r="F45" s="11">
        <v>218.4</v>
      </c>
      <c r="H45" t="s">
        <v>69</v>
      </c>
    </row>
    <row r="46" spans="1:8" x14ac:dyDescent="0.25">
      <c r="A46" t="s">
        <v>22</v>
      </c>
      <c r="D46" s="11">
        <v>150</v>
      </c>
      <c r="E46" s="2"/>
      <c r="F46" s="11">
        <v>176.08</v>
      </c>
      <c r="H46" t="s">
        <v>70</v>
      </c>
    </row>
    <row r="47" spans="1:8" x14ac:dyDescent="0.25">
      <c r="A47" t="s">
        <v>23</v>
      </c>
      <c r="D47" s="11">
        <v>895</v>
      </c>
      <c r="E47" s="2"/>
      <c r="F47" s="11">
        <v>895.34</v>
      </c>
      <c r="H47" t="s">
        <v>70</v>
      </c>
    </row>
    <row r="48" spans="1:8" x14ac:dyDescent="0.25">
      <c r="A48" t="s">
        <v>24</v>
      </c>
      <c r="D48" s="11">
        <v>820</v>
      </c>
      <c r="E48" s="2"/>
      <c r="F48" s="11">
        <v>804.84</v>
      </c>
      <c r="H48" t="s">
        <v>70</v>
      </c>
    </row>
    <row r="49" spans="1:8" x14ac:dyDescent="0.25">
      <c r="A49" t="s">
        <v>25</v>
      </c>
      <c r="D49" s="11">
        <v>60</v>
      </c>
      <c r="E49" s="2"/>
      <c r="F49" s="11">
        <v>57.359999999999971</v>
      </c>
      <c r="H49" t="s">
        <v>70</v>
      </c>
    </row>
    <row r="50" spans="1:8" x14ac:dyDescent="0.25">
      <c r="A50" t="s">
        <v>26</v>
      </c>
      <c r="D50" s="11">
        <v>0</v>
      </c>
      <c r="E50" s="2"/>
      <c r="F50" s="11">
        <v>0</v>
      </c>
      <c r="H50" t="s">
        <v>68</v>
      </c>
    </row>
    <row r="51" spans="1:8" x14ac:dyDescent="0.25">
      <c r="A51" t="s">
        <v>27</v>
      </c>
      <c r="D51" s="11">
        <f>152*1.03+200</f>
        <v>356.56</v>
      </c>
      <c r="E51" s="2"/>
      <c r="F51" s="11">
        <v>151.51</v>
      </c>
      <c r="H51" t="s">
        <v>85</v>
      </c>
    </row>
    <row r="52" spans="1:8" x14ac:dyDescent="0.25">
      <c r="A52" t="s">
        <v>28</v>
      </c>
      <c r="D52" s="11">
        <v>80</v>
      </c>
      <c r="E52" s="2"/>
      <c r="F52" s="11">
        <v>78.984999999999999</v>
      </c>
    </row>
    <row r="53" spans="1:8" x14ac:dyDescent="0.25">
      <c r="A53" t="s">
        <v>29</v>
      </c>
      <c r="D53" s="11">
        <v>0</v>
      </c>
      <c r="E53" s="2"/>
      <c r="F53" s="11">
        <v>0</v>
      </c>
    </row>
    <row r="54" spans="1:8" x14ac:dyDescent="0.25">
      <c r="D54" s="11"/>
      <c r="E54" s="2"/>
      <c r="F54" s="11"/>
    </row>
    <row r="55" spans="1:8" ht="15.75" thickBot="1" x14ac:dyDescent="0.3">
      <c r="D55" s="12">
        <f>SUM(D43:D54)</f>
        <v>7586.1</v>
      </c>
      <c r="E55" s="2"/>
      <c r="F55" s="12">
        <f>SUM(F43:F54)</f>
        <v>7382.5149999999994</v>
      </c>
    </row>
    <row r="56" spans="1:8" ht="15.75" thickTop="1" x14ac:dyDescent="0.25">
      <c r="D56" s="11"/>
      <c r="E56" s="2"/>
      <c r="F56" s="11"/>
    </row>
    <row r="57" spans="1:8" x14ac:dyDescent="0.25">
      <c r="A57" t="s">
        <v>30</v>
      </c>
      <c r="D57" s="11"/>
      <c r="E57" s="2"/>
      <c r="F57" s="11"/>
    </row>
    <row r="58" spans="1:8" x14ac:dyDescent="0.25">
      <c r="A58" t="s">
        <v>31</v>
      </c>
      <c r="D58" s="11">
        <v>0</v>
      </c>
      <c r="E58" s="2"/>
      <c r="F58" s="17">
        <v>0</v>
      </c>
    </row>
    <row r="59" spans="1:8" x14ac:dyDescent="0.25">
      <c r="A59" t="s">
        <v>32</v>
      </c>
      <c r="D59" s="11">
        <v>1000</v>
      </c>
      <c r="E59" s="2"/>
      <c r="F59" s="17">
        <v>102.86000000000001</v>
      </c>
      <c r="H59" t="s">
        <v>84</v>
      </c>
    </row>
    <row r="60" spans="1:8" x14ac:dyDescent="0.25">
      <c r="D60" s="11"/>
      <c r="E60" s="2"/>
      <c r="F60" s="11"/>
    </row>
    <row r="61" spans="1:8" x14ac:dyDescent="0.25">
      <c r="D61" s="13">
        <f>SUM(D58:D60)</f>
        <v>1000</v>
      </c>
      <c r="E61" s="2"/>
      <c r="F61" s="13">
        <f>SUM(F58:F60)</f>
        <v>102.86000000000001</v>
      </c>
    </row>
    <row r="62" spans="1:8" x14ac:dyDescent="0.25">
      <c r="D62" s="11"/>
      <c r="E62" s="2"/>
      <c r="F62" s="11"/>
    </row>
    <row r="63" spans="1:8" ht="15.75" thickBot="1" x14ac:dyDescent="0.3">
      <c r="A63" t="s">
        <v>33</v>
      </c>
      <c r="D63" s="12">
        <f>+D61+D55+D38</f>
        <v>10687.078666666668</v>
      </c>
      <c r="E63" s="2"/>
      <c r="F63" s="12">
        <f>+F61+F55+F38</f>
        <v>9719.2849999999999</v>
      </c>
    </row>
    <row r="64" spans="1:8" ht="15.75" thickTop="1" x14ac:dyDescent="0.25">
      <c r="D64" s="11"/>
      <c r="E64" s="2"/>
      <c r="F64" s="11"/>
    </row>
    <row r="65" spans="1:6" x14ac:dyDescent="0.25">
      <c r="D65" s="11"/>
      <c r="E65" s="2"/>
      <c r="F65" s="11"/>
    </row>
    <row r="66" spans="1:6" ht="15.75" thickBot="1" x14ac:dyDescent="0.3">
      <c r="A66" t="s">
        <v>86</v>
      </c>
      <c r="D66" s="12">
        <f>+D25-D63</f>
        <v>-1400.0786666666681</v>
      </c>
      <c r="E66" s="2"/>
      <c r="F66" s="12">
        <f>+F25-F63</f>
        <v>780.02499999999964</v>
      </c>
    </row>
    <row r="67" spans="1:6" ht="15.75" thickTop="1" x14ac:dyDescent="0.25">
      <c r="D67" s="2"/>
      <c r="E67" s="2"/>
      <c r="F67" s="11"/>
    </row>
    <row r="68" spans="1:6" x14ac:dyDescent="0.25">
      <c r="D68" s="2"/>
      <c r="E68" s="2"/>
      <c r="F68" s="11"/>
    </row>
    <row r="69" spans="1:6" x14ac:dyDescent="0.25">
      <c r="D69" s="2"/>
      <c r="E69" s="2"/>
      <c r="F69" s="2"/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topLeftCell="A4" workbookViewId="0">
      <selection activeCell="G22" sqref="G22"/>
    </sheetView>
  </sheetViews>
  <sheetFormatPr defaultRowHeight="15" x14ac:dyDescent="0.25"/>
  <cols>
    <col min="2" max="2" width="27.85546875" bestFit="1" customWidth="1"/>
    <col min="3" max="3" width="9.85546875" style="1" customWidth="1"/>
    <col min="4" max="4" width="9.7109375" style="1" customWidth="1"/>
  </cols>
  <sheetData>
    <row r="2" spans="1:7" x14ac:dyDescent="0.25">
      <c r="A2" t="str">
        <f>+Summary!A2</f>
        <v>FIREBALL INTERNATIONAL BUDGET 2014</v>
      </c>
    </row>
    <row r="4" spans="1:7" x14ac:dyDescent="0.25">
      <c r="A4" t="s">
        <v>2</v>
      </c>
    </row>
    <row r="5" spans="1:7" ht="60" x14ac:dyDescent="0.25">
      <c r="C5" s="3" t="s">
        <v>50</v>
      </c>
      <c r="D5" s="3" t="s">
        <v>81</v>
      </c>
      <c r="E5" s="3" t="s">
        <v>82</v>
      </c>
      <c r="F5" s="1" t="s">
        <v>52</v>
      </c>
    </row>
    <row r="6" spans="1:7" x14ac:dyDescent="0.25">
      <c r="C6" s="1" t="s">
        <v>0</v>
      </c>
      <c r="F6" s="1" t="s">
        <v>0</v>
      </c>
      <c r="G6" s="5" t="s">
        <v>51</v>
      </c>
    </row>
    <row r="7" spans="1:7" x14ac:dyDescent="0.25">
      <c r="B7" t="s">
        <v>43</v>
      </c>
      <c r="C7" s="1">
        <v>4</v>
      </c>
      <c r="D7" s="18">
        <v>39</v>
      </c>
      <c r="E7" s="18">
        <v>78</v>
      </c>
      <c r="F7" s="1">
        <f>(D7+E7)*C7</f>
        <v>468</v>
      </c>
    </row>
    <row r="8" spans="1:7" x14ac:dyDescent="0.25">
      <c r="B8" t="s">
        <v>47</v>
      </c>
      <c r="C8" s="1">
        <v>4</v>
      </c>
      <c r="D8" s="18">
        <v>7</v>
      </c>
      <c r="E8" s="18">
        <v>14</v>
      </c>
      <c r="F8" s="1">
        <f t="shared" ref="F8:F22" si="0">(D8+E8)*C8</f>
        <v>84</v>
      </c>
    </row>
    <row r="9" spans="1:7" x14ac:dyDescent="0.25">
      <c r="B9" t="s">
        <v>39</v>
      </c>
      <c r="C9" s="1">
        <v>4</v>
      </c>
      <c r="D9" s="18">
        <v>35</v>
      </c>
      <c r="E9" s="18">
        <v>45</v>
      </c>
      <c r="F9" s="1">
        <f t="shared" si="0"/>
        <v>320</v>
      </c>
    </row>
    <row r="10" spans="1:7" x14ac:dyDescent="0.25">
      <c r="B10" t="s">
        <v>44</v>
      </c>
      <c r="C10" s="1">
        <v>4</v>
      </c>
      <c r="D10" s="18">
        <v>40</v>
      </c>
      <c r="E10" s="18">
        <v>80</v>
      </c>
      <c r="F10" s="1">
        <f t="shared" si="0"/>
        <v>480</v>
      </c>
    </row>
    <row r="11" spans="1:7" x14ac:dyDescent="0.25">
      <c r="B11" t="s">
        <v>34</v>
      </c>
      <c r="C11" s="1">
        <v>4</v>
      </c>
      <c r="D11" s="18">
        <v>60</v>
      </c>
      <c r="E11" s="18">
        <v>120</v>
      </c>
      <c r="F11" s="1">
        <f t="shared" si="0"/>
        <v>720</v>
      </c>
    </row>
    <row r="12" spans="1:7" x14ac:dyDescent="0.25">
      <c r="B12" t="s">
        <v>36</v>
      </c>
      <c r="C12" s="1">
        <v>4</v>
      </c>
      <c r="D12" s="18">
        <v>25</v>
      </c>
      <c r="E12" s="18">
        <v>55</v>
      </c>
      <c r="F12" s="1">
        <f t="shared" si="0"/>
        <v>320</v>
      </c>
    </row>
    <row r="13" spans="1:7" x14ac:dyDescent="0.25">
      <c r="B13" t="s">
        <v>45</v>
      </c>
      <c r="C13" s="1">
        <v>4</v>
      </c>
      <c r="D13" s="18">
        <v>1</v>
      </c>
      <c r="E13" s="18">
        <v>2</v>
      </c>
      <c r="F13" s="1">
        <f t="shared" si="0"/>
        <v>12</v>
      </c>
    </row>
    <row r="14" spans="1:7" x14ac:dyDescent="0.25">
      <c r="B14" t="s">
        <v>40</v>
      </c>
      <c r="C14" s="1">
        <v>4</v>
      </c>
      <c r="D14" s="18">
        <v>30</v>
      </c>
      <c r="E14" s="18">
        <v>60</v>
      </c>
      <c r="F14" s="1">
        <f t="shared" si="0"/>
        <v>360</v>
      </c>
    </row>
    <row r="15" spans="1:7" x14ac:dyDescent="0.25">
      <c r="B15" t="s">
        <v>46</v>
      </c>
      <c r="C15" s="1">
        <v>4</v>
      </c>
      <c r="D15" s="18">
        <v>10</v>
      </c>
      <c r="E15" s="18">
        <v>20</v>
      </c>
      <c r="F15" s="1">
        <f t="shared" si="0"/>
        <v>120</v>
      </c>
    </row>
    <row r="16" spans="1:7" x14ac:dyDescent="0.25">
      <c r="B16" t="s">
        <v>37</v>
      </c>
      <c r="C16" s="1">
        <v>4</v>
      </c>
      <c r="D16" s="4">
        <v>7</v>
      </c>
      <c r="E16" s="4">
        <v>14</v>
      </c>
      <c r="F16" s="1">
        <f t="shared" si="0"/>
        <v>84</v>
      </c>
    </row>
    <row r="17" spans="1:6" x14ac:dyDescent="0.25">
      <c r="B17" t="s">
        <v>48</v>
      </c>
      <c r="C17" s="1">
        <v>4</v>
      </c>
      <c r="D17" s="18">
        <v>8</v>
      </c>
      <c r="E17" s="18">
        <v>18</v>
      </c>
      <c r="F17" s="1">
        <f t="shared" si="0"/>
        <v>104</v>
      </c>
    </row>
    <row r="18" spans="1:6" x14ac:dyDescent="0.25">
      <c r="B18" t="s">
        <v>38</v>
      </c>
      <c r="C18" s="1">
        <v>4</v>
      </c>
      <c r="D18" s="18">
        <v>14</v>
      </c>
      <c r="E18" s="18">
        <v>28</v>
      </c>
      <c r="F18" s="1">
        <f t="shared" si="0"/>
        <v>168</v>
      </c>
    </row>
    <row r="19" spans="1:6" x14ac:dyDescent="0.25">
      <c r="B19" t="s">
        <v>41</v>
      </c>
      <c r="C19" s="1">
        <v>4</v>
      </c>
      <c r="D19" s="18">
        <v>10</v>
      </c>
      <c r="E19" s="18">
        <v>20</v>
      </c>
      <c r="F19" s="1">
        <f t="shared" si="0"/>
        <v>120</v>
      </c>
    </row>
    <row r="20" spans="1:6" x14ac:dyDescent="0.25">
      <c r="B20" t="s">
        <v>42</v>
      </c>
      <c r="C20" s="1">
        <v>4</v>
      </c>
      <c r="D20" s="18">
        <v>42</v>
      </c>
      <c r="E20" s="18">
        <v>101</v>
      </c>
      <c r="F20" s="1">
        <f t="shared" si="0"/>
        <v>572</v>
      </c>
    </row>
    <row r="21" spans="1:6" x14ac:dyDescent="0.25">
      <c r="B21" t="s">
        <v>35</v>
      </c>
      <c r="C21" s="1">
        <v>4</v>
      </c>
      <c r="D21" s="18">
        <v>120</v>
      </c>
      <c r="E21" s="18">
        <v>200</v>
      </c>
      <c r="F21" s="1">
        <f t="shared" si="0"/>
        <v>1280</v>
      </c>
    </row>
    <row r="22" spans="1:6" x14ac:dyDescent="0.25">
      <c r="B22" t="s">
        <v>49</v>
      </c>
      <c r="C22" s="1">
        <v>4</v>
      </c>
      <c r="D22" s="18">
        <v>15</v>
      </c>
      <c r="E22" s="18">
        <v>30</v>
      </c>
      <c r="F22" s="1">
        <f t="shared" si="0"/>
        <v>180</v>
      </c>
    </row>
    <row r="24" spans="1:6" x14ac:dyDescent="0.25">
      <c r="D24" s="1" t="s">
        <v>53</v>
      </c>
      <c r="F24" s="6">
        <f>SUM(F7:F23)</f>
        <v>5392</v>
      </c>
    </row>
    <row r="27" spans="1:6" x14ac:dyDescent="0.25">
      <c r="A27" t="s">
        <v>3</v>
      </c>
      <c r="C27" s="1" t="s">
        <v>54</v>
      </c>
      <c r="D27" s="1" t="s">
        <v>55</v>
      </c>
      <c r="E27" s="1" t="s">
        <v>52</v>
      </c>
    </row>
    <row r="28" spans="1:6" x14ac:dyDescent="0.25">
      <c r="C28" s="1">
        <v>6</v>
      </c>
      <c r="D28" s="1">
        <v>35</v>
      </c>
      <c r="E28" s="6">
        <f>D28*C28</f>
        <v>210</v>
      </c>
    </row>
    <row r="30" spans="1:6" ht="45" x14ac:dyDescent="0.25">
      <c r="A30" t="s">
        <v>7</v>
      </c>
      <c r="C30" s="3" t="s">
        <v>56</v>
      </c>
      <c r="D30" s="1" t="s">
        <v>57</v>
      </c>
      <c r="E30" s="1" t="s">
        <v>52</v>
      </c>
    </row>
    <row r="32" spans="1:6" x14ac:dyDescent="0.25">
      <c r="C32" s="1">
        <v>16</v>
      </c>
      <c r="D32" s="1">
        <v>160</v>
      </c>
      <c r="E32" s="8">
        <f>D32*C32</f>
        <v>2560</v>
      </c>
    </row>
    <row r="39" spans="1:8" ht="30" x14ac:dyDescent="0.25">
      <c r="A39" t="s">
        <v>8</v>
      </c>
      <c r="D39" s="3" t="s">
        <v>58</v>
      </c>
      <c r="E39" s="3" t="s">
        <v>59</v>
      </c>
      <c r="F39" t="s">
        <v>60</v>
      </c>
      <c r="G39" t="s">
        <v>61</v>
      </c>
      <c r="H39" t="s">
        <v>63</v>
      </c>
    </row>
    <row r="41" spans="1:8" x14ac:dyDescent="0.25">
      <c r="A41" t="s">
        <v>77</v>
      </c>
      <c r="D41" s="1">
        <v>65</v>
      </c>
      <c r="E41" s="1">
        <v>15</v>
      </c>
      <c r="F41" s="1" t="s">
        <v>0</v>
      </c>
      <c r="G41">
        <v>1</v>
      </c>
      <c r="H41">
        <f>D41*E41/G41</f>
        <v>975</v>
      </c>
    </row>
    <row r="42" spans="1:8" x14ac:dyDescent="0.25">
      <c r="E42" s="1"/>
      <c r="F42" s="1"/>
    </row>
    <row r="43" spans="1:8" x14ac:dyDescent="0.25">
      <c r="A43" t="s">
        <v>78</v>
      </c>
      <c r="D43" s="1">
        <v>75</v>
      </c>
      <c r="E43" s="1">
        <v>0</v>
      </c>
      <c r="F43" s="1" t="s">
        <v>62</v>
      </c>
      <c r="G43">
        <v>1.1499999999999999</v>
      </c>
      <c r="H43">
        <f>D43*E43/G43</f>
        <v>0</v>
      </c>
    </row>
    <row r="45" spans="1:8" x14ac:dyDescent="0.25">
      <c r="H45" s="8">
        <f>SUM(H41:H44)</f>
        <v>975</v>
      </c>
    </row>
    <row r="48" spans="1:8" x14ac:dyDescent="0.25">
      <c r="A48" s="14" t="s">
        <v>64</v>
      </c>
    </row>
    <row r="50" spans="1:7" x14ac:dyDescent="0.25">
      <c r="A50" t="s">
        <v>65</v>
      </c>
      <c r="C50" s="7" t="s">
        <v>66</v>
      </c>
      <c r="G50">
        <v>150</v>
      </c>
    </row>
    <row r="51" spans="1:7" x14ac:dyDescent="0.25">
      <c r="C51" s="7" t="s">
        <v>67</v>
      </c>
      <c r="G51">
        <v>100</v>
      </c>
    </row>
    <row r="52" spans="1:7" x14ac:dyDescent="0.25">
      <c r="G52" s="8">
        <f>SUM(G50:G51)</f>
        <v>250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Workings</vt:lpstr>
      <vt:lpstr>Sheet3</vt:lpstr>
      <vt:lpstr>Summary!Print_Area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Penny</cp:lastModifiedBy>
  <cp:lastPrinted>2014-03-20T21:25:14Z</cp:lastPrinted>
  <dcterms:created xsi:type="dcterms:W3CDTF">2011-12-20T20:59:05Z</dcterms:created>
  <dcterms:modified xsi:type="dcterms:W3CDTF">2014-03-20T21:26:24Z</dcterms:modified>
</cp:coreProperties>
</file>